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insleyAA" sheetId="1" r:id="rId1"/>
    <sheet name="TinsleyDataAA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<sst xmlns="http://schemas.openxmlformats.org/spreadsheetml/2006/main" count="110" uniqueCount="66">
  <si>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postcode</t>
  </si>
  <si>
    <t>Town Street</t>
  </si>
  <si>
    <t>S9 1UG</t>
  </si>
  <si>
    <t>Siemens Close</t>
  </si>
  <si>
    <t>S9 1UN</t>
  </si>
  <si>
    <t>Greasbro Rd</t>
  </si>
  <si>
    <t>S9 1UQ</t>
  </si>
  <si>
    <t>Ferrars Road even nos 180s</t>
  </si>
  <si>
    <t>S9 1SA</t>
  </si>
  <si>
    <t>Ingfield Ave GP surgery</t>
  </si>
  <si>
    <t>S9 1WZ</t>
  </si>
  <si>
    <t>Sheffield Road back</t>
  </si>
  <si>
    <t>S9 1RQ</t>
  </si>
  <si>
    <t>Ferrars Road odd nos 150s</t>
  </si>
  <si>
    <t>S9 1RZ</t>
  </si>
  <si>
    <t>Tinsley Jnr Sch building</t>
  </si>
  <si>
    <t>S9 1WB</t>
  </si>
  <si>
    <t>Tinsley Jnr Sch field</t>
  </si>
  <si>
    <t>Tinsley Green</t>
  </si>
  <si>
    <t>S9 1SG</t>
  </si>
  <si>
    <t>Tinsley Infants School average</t>
  </si>
  <si>
    <t>Tinsley Infants School</t>
  </si>
  <si>
    <t>Tinsley corrected annual averages</t>
  </si>
  <si>
    <t>S9 1WR</t>
  </si>
  <si>
    <t>Sheffield Road front from Dec07</t>
  </si>
  <si>
    <t>Ferrars Road even nos 300s to Nov07</t>
  </si>
  <si>
    <t>1998 annual average (9 months)</t>
  </si>
  <si>
    <t>1999 annual average</t>
  </si>
  <si>
    <t>2000 annual average</t>
  </si>
  <si>
    <t>2001 annual average</t>
  </si>
  <si>
    <t>2002 annual average</t>
  </si>
  <si>
    <t>2003 corrected annual average</t>
  </si>
  <si>
    <t>2004 corrected annual average</t>
  </si>
  <si>
    <t>2005 corrected annual average</t>
  </si>
  <si>
    <t>2006 corrected annual average</t>
  </si>
  <si>
    <t>2007 corrected annual average</t>
  </si>
  <si>
    <t>2008 corrected annual average</t>
  </si>
  <si>
    <t>2009 corrected annual average</t>
  </si>
  <si>
    <t>2010 corrected annual average</t>
  </si>
  <si>
    <t>2011 corrected annual average</t>
  </si>
  <si>
    <t>2012 corrected annual average</t>
  </si>
  <si>
    <t>2013 corrected annual average</t>
  </si>
  <si>
    <t>2014 corrected annual average</t>
  </si>
  <si>
    <t>Tinsley annual averages</t>
  </si>
  <si>
    <t>2003 annual average</t>
  </si>
  <si>
    <t>2004 annual average</t>
  </si>
  <si>
    <t>2005 annual average</t>
  </si>
  <si>
    <t>2006 annual average</t>
  </si>
  <si>
    <t>2007 annual average</t>
  </si>
  <si>
    <t>2008 annual average</t>
  </si>
  <si>
    <t>2009 annual average</t>
  </si>
  <si>
    <t>2010 annual average</t>
  </si>
  <si>
    <t>2011 annual average</t>
  </si>
  <si>
    <t>2012 annual average</t>
  </si>
  <si>
    <t>2013 annual average</t>
  </si>
  <si>
    <t>2014 annual average</t>
  </si>
  <si>
    <t>1998 corrected annual average (9 months)</t>
  </si>
  <si>
    <t>1999 corrected annual average</t>
  </si>
  <si>
    <t>2000 corrected annual average</t>
  </si>
  <si>
    <t>2001 corrected annual average</t>
  </si>
  <si>
    <t>2002 corrected annual average</t>
  </si>
  <si>
    <t>2015 annual average</t>
  </si>
  <si>
    <t>2015 corrected annual average</t>
  </si>
  <si>
    <t>2016 annual average</t>
  </si>
  <si>
    <t>2016 corrected annual average</t>
  </si>
  <si>
    <t>Tinsley Meadows School (from Oct 16)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</si>
</sst>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TinsleyDataAA!$C$19</c:f>
              <c:strCache>
                <c:ptCount val="1"/>
                <c:pt idx="0">
                  <c:v>1998 corrected annual average (9 months)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TinsleyDataAA!$C$20:$C$33</c:f>
              <c:numCache>
                <c:ptCount val="14"/>
                <c:pt idx="0">
                  <c:v>52.724900000000005</c:v>
                </c:pt>
                <c:pt idx="1">
                  <c:v>50.8</c:v>
                </c:pt>
                <c:pt idx="2">
                  <c:v>49.4</c:v>
                </c:pt>
                <c:pt idx="3">
                  <c:v>40.25</c:v>
                </c:pt>
                <c:pt idx="4">
                  <c:v>52.308299999999996</c:v>
                </c:pt>
              </c:numCache>
            </c:numRef>
          </c:val>
        </c:ser>
        <c:ser>
          <c:idx val="1"/>
          <c:order val="1"/>
          <c:tx>
            <c:strRef>
              <c:f>TinsleyDataAA!$D$19</c:f>
              <c:strCache>
                <c:ptCount val="1"/>
                <c:pt idx="0">
                  <c:v>1999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TinsleyDataAA!$D$20:$D$33</c:f>
              <c:numCache>
                <c:ptCount val="14"/>
                <c:pt idx="0">
                  <c:v>54.506175000000006</c:v>
                </c:pt>
                <c:pt idx="1">
                  <c:v>50.181225</c:v>
                </c:pt>
                <c:pt idx="2">
                  <c:v>46.562475</c:v>
                </c:pt>
                <c:pt idx="3">
                  <c:v>40.268699999999995</c:v>
                </c:pt>
                <c:pt idx="4">
                  <c:v>53.18744999999999</c:v>
                </c:pt>
              </c:numCache>
            </c:numRef>
          </c:val>
        </c:ser>
        <c:ser>
          <c:idx val="2"/>
          <c:order val="2"/>
          <c:tx>
            <c:strRef>
              <c:f>TinsleyDataAA!$E$19</c:f>
              <c:strCache>
                <c:ptCount val="1"/>
                <c:pt idx="0">
                  <c:v>2000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TinsleyDataAA!$E$20:$E$33</c:f>
              <c:numCache>
                <c:ptCount val="14"/>
                <c:pt idx="0">
                  <c:v>54.81869999999999</c:v>
                </c:pt>
                <c:pt idx="1">
                  <c:v>51.331199999999995</c:v>
                </c:pt>
                <c:pt idx="2">
                  <c:v>47.34375</c:v>
                </c:pt>
                <c:pt idx="3">
                  <c:v>42.09375</c:v>
                </c:pt>
                <c:pt idx="4">
                  <c:v>54.5406</c:v>
                </c:pt>
              </c:numCache>
            </c:numRef>
          </c:val>
        </c:ser>
        <c:ser>
          <c:idx val="3"/>
          <c:order val="3"/>
          <c:tx>
            <c:strRef>
              <c:f>TinsleyDataAA!$F$19</c:f>
              <c:strCache>
                <c:ptCount val="1"/>
                <c:pt idx="0">
                  <c:v>2001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TinsleyDataAA!$F$20:$F$33</c:f>
              <c:numCache>
                <c:ptCount val="14"/>
                <c:pt idx="0">
                  <c:v>55.449975</c:v>
                </c:pt>
                <c:pt idx="1">
                  <c:v>50.149875</c:v>
                </c:pt>
                <c:pt idx="2">
                  <c:v>49.499925000000005</c:v>
                </c:pt>
                <c:pt idx="3">
                  <c:v>41.781195</c:v>
                </c:pt>
                <c:pt idx="4">
                  <c:v>52.790625</c:v>
                </c:pt>
              </c:numCache>
            </c:numRef>
          </c:val>
        </c:ser>
        <c:ser>
          <c:idx val="4"/>
          <c:order val="4"/>
          <c:tx>
            <c:strRef>
              <c:f>TinsleyDataAA!$G$19</c:f>
              <c:strCache>
                <c:ptCount val="1"/>
                <c:pt idx="0">
                  <c:v>2002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TinsleyDataAA!$G$20:$G$33</c:f>
              <c:numCache>
                <c:ptCount val="14"/>
                <c:pt idx="0">
                  <c:v>51.375</c:v>
                </c:pt>
                <c:pt idx="1">
                  <c:v>45.46875</c:v>
                </c:pt>
                <c:pt idx="2">
                  <c:v>43.9125</c:v>
                </c:pt>
                <c:pt idx="3">
                  <c:v>42.581250000000004</c:v>
                </c:pt>
                <c:pt idx="4">
                  <c:v>45.806250000000006</c:v>
                </c:pt>
              </c:numCache>
            </c:numRef>
          </c:val>
        </c:ser>
        <c:ser>
          <c:idx val="5"/>
          <c:order val="5"/>
          <c:tx>
            <c:strRef>
              <c:f>TinsleyDataAA!$H$19</c:f>
              <c:strCache>
                <c:ptCount val="1"/>
                <c:pt idx="0">
                  <c:v>2003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TinsleyDataAA!$H$20:$H$33</c:f>
              <c:numCache>
                <c:ptCount val="14"/>
                <c:pt idx="0">
                  <c:v>47.1825</c:v>
                </c:pt>
                <c:pt idx="1">
                  <c:v>40.84977272727273</c:v>
                </c:pt>
                <c:pt idx="2">
                  <c:v>39.65318181818182</c:v>
                </c:pt>
                <c:pt idx="3">
                  <c:v>35.10613636363637</c:v>
                </c:pt>
                <c:pt idx="4">
                  <c:v>40.37113636363637</c:v>
                </c:pt>
              </c:numCache>
            </c:numRef>
          </c:val>
        </c:ser>
        <c:ser>
          <c:idx val="6"/>
          <c:order val="6"/>
          <c:tx>
            <c:strRef>
              <c:f>TinsleyDataAA!$I$19</c:f>
              <c:strCache>
                <c:ptCount val="1"/>
                <c:pt idx="0">
                  <c:v>2004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TinsleyDataAA!$I$20:$I$33</c:f>
              <c:numCache>
                <c:ptCount val="14"/>
                <c:pt idx="0">
                  <c:v>47.7225</c:v>
                </c:pt>
                <c:pt idx="1">
                  <c:v>41.24250000000001</c:v>
                </c:pt>
                <c:pt idx="2">
                  <c:v>36.045</c:v>
                </c:pt>
                <c:pt idx="3">
                  <c:v>33.578181818181825</c:v>
                </c:pt>
                <c:pt idx="4">
                  <c:v>39.55500000000001</c:v>
                </c:pt>
              </c:numCache>
            </c:numRef>
          </c:val>
        </c:ser>
        <c:ser>
          <c:idx val="7"/>
          <c:order val="7"/>
          <c:tx>
            <c:strRef>
              <c:f>TinsleyDataAA!$J$19</c:f>
              <c:strCache>
                <c:ptCount val="1"/>
                <c:pt idx="0">
                  <c:v>2005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TinsleyDataAA!$J$20:$J$33</c:f>
              <c:numCache>
                <c:ptCount val="14"/>
                <c:pt idx="0">
                  <c:v>45.083333333333336</c:v>
                </c:pt>
                <c:pt idx="1">
                  <c:v>44.916666666666664</c:v>
                </c:pt>
                <c:pt idx="2">
                  <c:v>44.25</c:v>
                </c:pt>
                <c:pt idx="3">
                  <c:v>39.63636363636363</c:v>
                </c:pt>
                <c:pt idx="4">
                  <c:v>40.666666666666664</c:v>
                </c:pt>
                <c:pt idx="5">
                  <c:v>45</c:v>
                </c:pt>
              </c:numCache>
            </c:numRef>
          </c:val>
        </c:ser>
        <c:ser>
          <c:idx val="8"/>
          <c:order val="8"/>
          <c:tx>
            <c:strRef>
              <c:f>TinsleyDataAA!$K$19</c:f>
              <c:strCache>
                <c:ptCount val="1"/>
                <c:pt idx="0">
                  <c:v>2006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TinsleyDataAA!$K$20:$K$33</c:f>
              <c:numCache>
                <c:ptCount val="14"/>
                <c:pt idx="0">
                  <c:v>51.2425</c:v>
                </c:pt>
                <c:pt idx="1">
                  <c:v>47.6375</c:v>
                </c:pt>
                <c:pt idx="2">
                  <c:v>41.37166666666666</c:v>
                </c:pt>
                <c:pt idx="3">
                  <c:v>33.13166666666667</c:v>
                </c:pt>
                <c:pt idx="4">
                  <c:v>39.740833333333335</c:v>
                </c:pt>
                <c:pt idx="5">
                  <c:v>38.11</c:v>
                </c:pt>
                <c:pt idx="7">
                  <c:v>31.180909090909093</c:v>
                </c:pt>
                <c:pt idx="8">
                  <c:v>31.6725</c:v>
                </c:pt>
              </c:numCache>
            </c:numRef>
          </c:val>
        </c:ser>
        <c:ser>
          <c:idx val="9"/>
          <c:order val="9"/>
          <c:tx>
            <c:strRef>
              <c:f>TinsleyDataAA!$L$19</c:f>
              <c:strCache>
                <c:ptCount val="1"/>
                <c:pt idx="0">
                  <c:v>2007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TinsleyDataAA!$L$20:$L$33</c:f>
              <c:numCache>
                <c:ptCount val="14"/>
                <c:pt idx="0">
                  <c:v>53.1</c:v>
                </c:pt>
                <c:pt idx="1">
                  <c:v>46.53000000000001</c:v>
                </c:pt>
                <c:pt idx="2">
                  <c:v>43.830000000000005</c:v>
                </c:pt>
                <c:pt idx="3">
                  <c:v>37.35000000000001</c:v>
                </c:pt>
                <c:pt idx="4">
                  <c:v>37.692</c:v>
                </c:pt>
                <c:pt idx="5">
                  <c:v>38.43000000000001</c:v>
                </c:pt>
                <c:pt idx="6">
                  <c:v>51.84</c:v>
                </c:pt>
                <c:pt idx="7">
                  <c:v>33.08727272727273</c:v>
                </c:pt>
                <c:pt idx="8">
                  <c:v>30.43636363636364</c:v>
                </c:pt>
                <c:pt idx="13">
                  <c:v>45.936</c:v>
                </c:pt>
              </c:numCache>
            </c:numRef>
          </c:val>
        </c:ser>
        <c:ser>
          <c:idx val="10"/>
          <c:order val="10"/>
          <c:tx>
            <c:strRef>
              <c:f>TinsleyDataAA!$M$19</c:f>
              <c:strCache>
                <c:ptCount val="1"/>
                <c:pt idx="0">
                  <c:v>2008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TinsleyDataAA!$M$20:$M$33</c:f>
              <c:numCache>
                <c:ptCount val="14"/>
                <c:pt idx="0">
                  <c:v>47.04</c:v>
                </c:pt>
                <c:pt idx="1">
                  <c:v>43.28333333333333</c:v>
                </c:pt>
                <c:pt idx="2">
                  <c:v>39.36333333333333</c:v>
                </c:pt>
                <c:pt idx="3">
                  <c:v>30.543333333333333</c:v>
                </c:pt>
                <c:pt idx="4">
                  <c:v>36.26</c:v>
                </c:pt>
                <c:pt idx="5">
                  <c:v>34.545</c:v>
                </c:pt>
                <c:pt idx="6">
                  <c:v>33.40166666666667</c:v>
                </c:pt>
                <c:pt idx="7">
                  <c:v>35.36166666666667</c:v>
                </c:pt>
                <c:pt idx="9">
                  <c:v>52.92</c:v>
                </c:pt>
                <c:pt idx="10">
                  <c:v>48.51</c:v>
                </c:pt>
                <c:pt idx="13">
                  <c:v>40.72444444444444</c:v>
                </c:pt>
              </c:numCache>
            </c:numRef>
          </c:val>
        </c:ser>
        <c:ser>
          <c:idx val="11"/>
          <c:order val="11"/>
          <c:tx>
            <c:strRef>
              <c:f>TinsleyDataAA!$N$19</c:f>
              <c:strCache>
                <c:ptCount val="1"/>
                <c:pt idx="0">
                  <c:v>2009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TinsleyDataAA!$N$20:$N$33</c:f>
              <c:numCache>
                <c:ptCount val="14"/>
                <c:pt idx="0">
                  <c:v>45.3625</c:v>
                </c:pt>
                <c:pt idx="1">
                  <c:v>39.519999999999996</c:v>
                </c:pt>
                <c:pt idx="2">
                  <c:v>35.387499999999996</c:v>
                </c:pt>
                <c:pt idx="3">
                  <c:v>28.341666666666665</c:v>
                </c:pt>
                <c:pt idx="4">
                  <c:v>34.35833333333333</c:v>
                </c:pt>
                <c:pt idx="5">
                  <c:v>33.4875</c:v>
                </c:pt>
                <c:pt idx="6">
                  <c:v>34.675</c:v>
                </c:pt>
                <c:pt idx="7">
                  <c:v>30.004166666666663</c:v>
                </c:pt>
                <c:pt idx="9">
                  <c:v>39.81363636363636</c:v>
                </c:pt>
                <c:pt idx="10">
                  <c:v>43.14583333333333</c:v>
                </c:pt>
                <c:pt idx="13">
                  <c:v>41.48333333333333</c:v>
                </c:pt>
              </c:numCache>
            </c:numRef>
          </c:val>
        </c:ser>
        <c:ser>
          <c:idx val="12"/>
          <c:order val="12"/>
          <c:tx>
            <c:strRef>
              <c:f>TinsleyDataAA!$O$19</c:f>
              <c:strCache>
                <c:ptCount val="1"/>
                <c:pt idx="0">
                  <c:v>2010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TinsleyDataAA!$O$20:$O$33</c:f>
              <c:numCache>
                <c:ptCount val="14"/>
                <c:pt idx="0">
                  <c:v>43.47</c:v>
                </c:pt>
                <c:pt idx="1">
                  <c:v>39.86666666666667</c:v>
                </c:pt>
                <c:pt idx="2">
                  <c:v>37.18333333333333</c:v>
                </c:pt>
                <c:pt idx="3">
                  <c:v>29.900000000000002</c:v>
                </c:pt>
                <c:pt idx="4">
                  <c:v>32.45090909090909</c:v>
                </c:pt>
                <c:pt idx="5">
                  <c:v>30.896666666666672</c:v>
                </c:pt>
                <c:pt idx="6">
                  <c:v>35.26666666666667</c:v>
                </c:pt>
                <c:pt idx="7">
                  <c:v>23.92</c:v>
                </c:pt>
                <c:pt idx="9">
                  <c:v>39.97818181818182</c:v>
                </c:pt>
                <c:pt idx="10">
                  <c:v>43.623333333333335</c:v>
                </c:pt>
                <c:pt idx="13">
                  <c:v>36.263333333333335</c:v>
                </c:pt>
              </c:numCache>
            </c:numRef>
          </c:val>
        </c:ser>
        <c:ser>
          <c:idx val="13"/>
          <c:order val="13"/>
          <c:tx>
            <c:strRef>
              <c:f>TinsleyDataAA!$P$19</c:f>
              <c:strCache>
                <c:ptCount val="1"/>
                <c:pt idx="0">
                  <c:v>2011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TinsleyDataAA!$P$20:$P$33</c:f>
              <c:numCache>
                <c:ptCount val="14"/>
                <c:pt idx="0">
                  <c:v>49.44</c:v>
                </c:pt>
                <c:pt idx="1">
                  <c:v>43.599999999999994</c:v>
                </c:pt>
                <c:pt idx="2">
                  <c:v>36.56</c:v>
                </c:pt>
                <c:pt idx="3">
                  <c:v>28.88</c:v>
                </c:pt>
                <c:pt idx="4">
                  <c:v>36.32</c:v>
                </c:pt>
                <c:pt idx="5">
                  <c:v>33.2</c:v>
                </c:pt>
                <c:pt idx="6">
                  <c:v>38.480000000000004</c:v>
                </c:pt>
                <c:pt idx="9">
                  <c:v>43.839999999999996</c:v>
                </c:pt>
                <c:pt idx="10">
                  <c:v>49.056</c:v>
                </c:pt>
                <c:pt idx="13">
                  <c:v>43.599999999999994</c:v>
                </c:pt>
              </c:numCache>
            </c:numRef>
          </c:val>
        </c:ser>
        <c:ser>
          <c:idx val="14"/>
          <c:order val="14"/>
          <c:tx>
            <c:strRef>
              <c:f>TinsleyDataAA!$Q$19</c:f>
              <c:strCache>
                <c:ptCount val="1"/>
                <c:pt idx="0">
                  <c:v>2012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TinsleyDataAA!$Q$20:$Q$33</c:f>
              <c:numCache>
                <c:ptCount val="14"/>
                <c:pt idx="0">
                  <c:v>44.21083333333334</c:v>
                </c:pt>
                <c:pt idx="1">
                  <c:v>37.765</c:v>
                </c:pt>
                <c:pt idx="2">
                  <c:v>34.428333333333335</c:v>
                </c:pt>
                <c:pt idx="3">
                  <c:v>29.65083333333334</c:v>
                </c:pt>
                <c:pt idx="4">
                  <c:v>32.987500000000004</c:v>
                </c:pt>
                <c:pt idx="5">
                  <c:v>30.788333333333338</c:v>
                </c:pt>
                <c:pt idx="6">
                  <c:v>35.641666666666666</c:v>
                </c:pt>
                <c:pt idx="9">
                  <c:v>40.53636363636364</c:v>
                </c:pt>
                <c:pt idx="10">
                  <c:v>44.59</c:v>
                </c:pt>
                <c:pt idx="13">
                  <c:v>40.64666666666667</c:v>
                </c:pt>
              </c:numCache>
            </c:numRef>
          </c:val>
        </c:ser>
        <c:ser>
          <c:idx val="15"/>
          <c:order val="15"/>
          <c:tx>
            <c:strRef>
              <c:f>TinsleyDataAA!$R$19</c:f>
              <c:strCache>
                <c:ptCount val="1"/>
                <c:pt idx="0">
                  <c:v>2013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TinsleyDataAA!$R$20:$R$33</c:f>
              <c:numCache>
                <c:ptCount val="14"/>
                <c:pt idx="0">
                  <c:v>45.44488919405323</c:v>
                </c:pt>
                <c:pt idx="1">
                  <c:v>39.74015040466925</c:v>
                </c:pt>
                <c:pt idx="2">
                  <c:v>39.212181601138695</c:v>
                </c:pt>
                <c:pt idx="3">
                  <c:v>31.84513638939419</c:v>
                </c:pt>
                <c:pt idx="4">
                  <c:v>35.41453389554212</c:v>
                </c:pt>
                <c:pt idx="5">
                  <c:v>34.969932519412914</c:v>
                </c:pt>
                <c:pt idx="6">
                  <c:v>40.23114042594073</c:v>
                </c:pt>
                <c:pt idx="9">
                  <c:v>42.712945441357434</c:v>
                </c:pt>
                <c:pt idx="10">
                  <c:v>50.153411128684176</c:v>
                </c:pt>
                <c:pt idx="11">
                  <c:v>40.29</c:v>
                </c:pt>
                <c:pt idx="13">
                  <c:v>40.545</c:v>
                </c:pt>
              </c:numCache>
            </c:numRef>
          </c:val>
        </c:ser>
        <c:ser>
          <c:idx val="16"/>
          <c:order val="16"/>
          <c:tx>
            <c:strRef>
              <c:f>TinsleyDataAA!$S$19</c:f>
              <c:strCache>
                <c:ptCount val="1"/>
                <c:pt idx="0">
                  <c:v>2014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TinsleyDataAA!$S$20:$S$33</c:f>
              <c:numCache>
                <c:ptCount val="14"/>
                <c:pt idx="0">
                  <c:v>43.8344868551203</c:v>
                </c:pt>
                <c:pt idx="1">
                  <c:v>36.957017450756595</c:v>
                </c:pt>
                <c:pt idx="2">
                  <c:v>34.098192586857174</c:v>
                </c:pt>
                <c:pt idx="3">
                  <c:v>27.373606960427693</c:v>
                </c:pt>
                <c:pt idx="4">
                  <c:v>32.776103928869304</c:v>
                </c:pt>
                <c:pt idx="5">
                  <c:v>32.99927643351795</c:v>
                </c:pt>
                <c:pt idx="6">
                  <c:v>36.0788558585194</c:v>
                </c:pt>
                <c:pt idx="9">
                  <c:v>40.740921952242175</c:v>
                </c:pt>
                <c:pt idx="10">
                  <c:v>43.75173619256892</c:v>
                </c:pt>
                <c:pt idx="11">
                  <c:v>30.194995604530888</c:v>
                </c:pt>
                <c:pt idx="13">
                  <c:v>39.61040543987147</c:v>
                </c:pt>
              </c:numCache>
            </c:numRef>
          </c:val>
        </c:ser>
        <c:ser>
          <c:idx val="17"/>
          <c:order val="17"/>
          <c:tx>
            <c:strRef>
              <c:f>TinsleyDataAA!$T$19</c:f>
              <c:strCache>
                <c:ptCount val="1"/>
                <c:pt idx="0">
                  <c:v>2015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TinsleyDataAA!$T$20:$T$33</c:f>
              <c:numCache>
                <c:ptCount val="14"/>
                <c:pt idx="0">
                  <c:v>46.00939056053558</c:v>
                </c:pt>
                <c:pt idx="1">
                  <c:v>37.392695979043985</c:v>
                </c:pt>
                <c:pt idx="2">
                  <c:v>34.69425872513485</c:v>
                </c:pt>
                <c:pt idx="3">
                  <c:v>28.37641456098985</c:v>
                </c:pt>
                <c:pt idx="4">
                  <c:v>33.15328909184205</c:v>
                </c:pt>
                <c:pt idx="5">
                  <c:v>31.47564477382422</c:v>
                </c:pt>
                <c:pt idx="6">
                  <c:v>35.940376906182976</c:v>
                </c:pt>
                <c:pt idx="9">
                  <c:v>36.65631744784973</c:v>
                </c:pt>
                <c:pt idx="10">
                  <c:v>45.71544342404395</c:v>
                </c:pt>
                <c:pt idx="13">
                  <c:v>38.724420175661756</c:v>
                </c:pt>
              </c:numCache>
            </c:numRef>
          </c:val>
        </c:ser>
        <c:ser>
          <c:idx val="18"/>
          <c:order val="18"/>
          <c:tx>
            <c:strRef>
              <c:f>TinsleyDataAA!$U$19</c:f>
              <c:strCache>
                <c:ptCount val="1"/>
                <c:pt idx="0">
                  <c:v>2016 corrected annual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TinsleyDataAA!$A$20:$B$33</c:f>
              <c:multiLvlStrCache>
                <c:ptCount val="14"/>
                <c:lvl>
                  <c:pt idx="0">
                    <c:v>S9 1UG</c:v>
                  </c:pt>
                  <c:pt idx="1">
                    <c:v>S9 1UN</c:v>
                  </c:pt>
                  <c:pt idx="2">
                    <c:v>S9 1UQ</c:v>
                  </c:pt>
                  <c:pt idx="3">
                    <c:v>S9 1SA</c:v>
                  </c:pt>
                  <c:pt idx="4">
                    <c:v>S9 1WZ</c:v>
                  </c:pt>
                  <c:pt idx="5">
                    <c:v>S9 1RQ</c:v>
                  </c:pt>
                  <c:pt idx="6">
                    <c:v>S9 1RQ</c:v>
                  </c:pt>
                  <c:pt idx="7">
                    <c:v>S9 1RZ</c:v>
                  </c:pt>
                  <c:pt idx="8">
                    <c:v>S9 1WR</c:v>
                  </c:pt>
                  <c:pt idx="9">
                    <c:v>S9 1WB</c:v>
                  </c:pt>
                  <c:pt idx="10">
                    <c:v>S9 1WB</c:v>
                  </c:pt>
                  <c:pt idx="11">
                    <c:v>S9 1SG</c:v>
                  </c:pt>
                  <c:pt idx="12">
                    <c:v>S9 1SG</c:v>
                  </c:pt>
                  <c:pt idx="13">
                    <c:v>S9 1UN</c:v>
                  </c:pt>
                </c:lvl>
                <c:lvl>
                  <c:pt idx="0">
                    <c:v>Town Street</c:v>
                  </c:pt>
                  <c:pt idx="1">
                    <c:v>Siemens Close</c:v>
                  </c:pt>
                  <c:pt idx="2">
                    <c:v>Greasbro Rd</c:v>
                  </c:pt>
                  <c:pt idx="3">
                    <c:v>Ferrars Road even nos 180s</c:v>
                  </c:pt>
                  <c:pt idx="4">
                    <c:v>Ingfield Ave GP surgery</c:v>
                  </c:pt>
                  <c:pt idx="5">
                    <c:v>Sheffield Road back</c:v>
                  </c:pt>
                  <c:pt idx="6">
                    <c:v>Sheffield Road front from Dec07</c:v>
                  </c:pt>
                  <c:pt idx="7">
                    <c:v>Ferrars Road odd nos 150s</c:v>
                  </c:pt>
                  <c:pt idx="8">
                    <c:v>Ferrars Road even nos 300s to Nov07</c:v>
                  </c:pt>
                  <c:pt idx="9">
                    <c:v>Tinsley Jnr Sch building</c:v>
                  </c:pt>
                  <c:pt idx="10">
                    <c:v>Tinsley Jnr Sch field</c:v>
                  </c:pt>
                  <c:pt idx="11">
                    <c:v>Tinsley Green</c:v>
                  </c:pt>
                  <c:pt idx="12">
                    <c:v>Tinsley Meadows School (from Oct 16)</c:v>
                  </c:pt>
                  <c:pt idx="13">
                    <c:v>Tinsley Infants School average</c:v>
                  </c:pt>
                </c:lvl>
              </c:multiLvlStrCache>
            </c:multiLvlStrRef>
          </c:cat>
          <c:val>
            <c:numRef>
              <c:f>TinsleyDataAA!$U$20:$U$33</c:f>
              <c:numCache>
                <c:ptCount val="14"/>
                <c:pt idx="0">
                  <c:v>37.73647848163306</c:v>
                </c:pt>
                <c:pt idx="1">
                  <c:v>31.512940360083455</c:v>
                </c:pt>
                <c:pt idx="2">
                  <c:v>30.969011470594292</c:v>
                </c:pt>
                <c:pt idx="3">
                  <c:v>25.681740146391633</c:v>
                </c:pt>
                <c:pt idx="4">
                  <c:v>27.94026997350963</c:v>
                </c:pt>
                <c:pt idx="5">
                  <c:v>28.74998102391679</c:v>
                </c:pt>
                <c:pt idx="6">
                  <c:v>31.809645073993128</c:v>
                </c:pt>
                <c:pt idx="9">
                  <c:v>29.84564753908471</c:v>
                </c:pt>
                <c:pt idx="10">
                  <c:v>34.45978092849203</c:v>
                </c:pt>
                <c:pt idx="12">
                  <c:v>34.121869845484206</c:v>
                </c:pt>
                <c:pt idx="13">
                  <c:v>33.98807746762862</c:v>
                </c:pt>
              </c:numCache>
            </c:numRef>
          </c:val>
        </c:ser>
        <c:axId val="49715416"/>
        <c:axId val="44785561"/>
      </c:barChart>
      <c:catAx>
        <c:axId val="4971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85561"/>
        <c:crosses val="autoZero"/>
        <c:auto val="1"/>
        <c:lblOffset val="100"/>
        <c:noMultiLvlLbl val="0"/>
      </c:catAx>
      <c:valAx>
        <c:axId val="447855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micrograms per metre cubed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1200" verticalDpi="1200" orientation="landscape" paperSize="9"/>
  <headerFooter>
    <oddHeader>&amp;CTinsley Community Air Quality Monitoring of Nitrogen Dioxide
Corrected Annual Averages</oddHeader>
    <oddFooter>&amp;Cin partnership with East End Quality of Life Initiative and Sheffield City Council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0.20475</cdr:y>
    </cdr:from>
    <cdr:to>
      <cdr:x>0.985</cdr:x>
      <cdr:y>0.20475</cdr:y>
    </cdr:to>
    <cdr:sp>
      <cdr:nvSpPr>
        <cdr:cNvPr id="1" name="Line 1"/>
        <cdr:cNvSpPr>
          <a:spLocks/>
        </cdr:cNvSpPr>
      </cdr:nvSpPr>
      <cdr:spPr>
        <a:xfrm>
          <a:off x="533400" y="1162050"/>
          <a:ext cx="8629650" cy="0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0.04175</cdr:y>
    </cdr:from>
    <cdr:to>
      <cdr:x>0.76075</cdr:x>
      <cdr:y>0.105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238125"/>
          <a:ext cx="3581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European Limit Value - violations illegal from December 2010. Set at this level to protect public health</a:t>
          </a:r>
        </a:p>
      </cdr:txBody>
    </cdr:sp>
  </cdr:relSizeAnchor>
  <cdr:relSizeAnchor xmlns:cdr="http://schemas.openxmlformats.org/drawingml/2006/chartDrawing">
    <cdr:from>
      <cdr:x>0.67725</cdr:x>
      <cdr:y>0.088</cdr:y>
    </cdr:from>
    <cdr:to>
      <cdr:x>0.682</cdr:x>
      <cdr:y>0.19275</cdr:y>
    </cdr:to>
    <cdr:sp>
      <cdr:nvSpPr>
        <cdr:cNvPr id="3" name="Line 3"/>
        <cdr:cNvSpPr>
          <a:spLocks/>
        </cdr:cNvSpPr>
      </cdr:nvSpPr>
      <cdr:spPr>
        <a:xfrm>
          <a:off x="6296025" y="495300"/>
          <a:ext cx="47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37</xdr:row>
      <xdr:rowOff>57150</xdr:rowOff>
    </xdr:from>
    <xdr:to>
      <xdr:col>0</xdr:col>
      <xdr:colOff>2981325</xdr:colOff>
      <xdr:row>41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7505700"/>
          <a:ext cx="2714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Correction factors: up to and inc 2004 - 0.9; 2005 - 1.0; 2006 - 1.03; 2007 - 1.08; 2008 - 0.98; 2009 - 0.95; 2010 - 0.92, 2011-0.96, 2012-0.91, 2013-1.02, 2014-0.94, 2015-0.99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C5">
      <selection activeCell="U31" sqref="U31"/>
    </sheetView>
  </sheetViews>
  <sheetFormatPr defaultColWidth="9.140625" defaultRowHeight="12.75"/>
  <cols>
    <col min="1" max="1" width="47.8515625" style="0" bestFit="1" customWidth="1"/>
  </cols>
  <sheetData>
    <row r="1" spans="1:21" ht="63.75">
      <c r="A1" s="1" t="s">
        <v>43</v>
      </c>
      <c r="B1" s="1" t="s">
        <v>0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61</v>
      </c>
      <c r="U1" s="1" t="s">
        <v>63</v>
      </c>
    </row>
    <row r="2" spans="1:21" ht="12.75">
      <c r="A2" s="2" t="s">
        <v>1</v>
      </c>
      <c r="B2" s="2" t="s">
        <v>2</v>
      </c>
      <c r="C2" s="4">
        <v>58.583222222222226</v>
      </c>
      <c r="D2">
        <v>60.56241666666667</v>
      </c>
      <c r="E2">
        <v>60.90966666666666</v>
      </c>
      <c r="F2">
        <v>61.61108333333333</v>
      </c>
      <c r="G2">
        <v>57.083333333333336</v>
      </c>
      <c r="H2">
        <v>52.425</v>
      </c>
      <c r="I2">
        <v>53.025</v>
      </c>
      <c r="J2">
        <v>45.083333333333336</v>
      </c>
      <c r="K2">
        <v>49.75</v>
      </c>
      <c r="L2">
        <v>49.166666666666664</v>
      </c>
      <c r="M2">
        <v>48</v>
      </c>
      <c r="N2">
        <v>47.75</v>
      </c>
      <c r="O2">
        <v>47.25</v>
      </c>
      <c r="P2">
        <v>51.5</v>
      </c>
      <c r="Q2">
        <v>48.583333333333336</v>
      </c>
      <c r="R2">
        <v>44.55381293534631</v>
      </c>
      <c r="S2">
        <v>46.63243282459607</v>
      </c>
      <c r="T2">
        <v>46.474131879328866</v>
      </c>
      <c r="U2">
        <v>39.722608928034795</v>
      </c>
    </row>
    <row r="3" spans="1:21" ht="12.75">
      <c r="A3" s="2" t="s">
        <v>3</v>
      </c>
      <c r="B3" s="2" t="s">
        <v>4</v>
      </c>
      <c r="C3" s="4">
        <v>56.44444444444444</v>
      </c>
      <c r="D3">
        <v>55.75691666666666</v>
      </c>
      <c r="E3">
        <v>57.03466666666666</v>
      </c>
      <c r="F3">
        <v>55.72208333333333</v>
      </c>
      <c r="G3">
        <v>50.520833333333336</v>
      </c>
      <c r="H3">
        <v>45.388636363636365</v>
      </c>
      <c r="I3">
        <v>45.825</v>
      </c>
      <c r="J3">
        <v>44.916666666666664</v>
      </c>
      <c r="K3">
        <v>46.25</v>
      </c>
      <c r="L3">
        <v>43.083333333333336</v>
      </c>
      <c r="M3">
        <v>44.166666666666664</v>
      </c>
      <c r="N3">
        <v>41.6</v>
      </c>
      <c r="O3">
        <v>43.333333333333336</v>
      </c>
      <c r="P3">
        <v>45.416666666666664</v>
      </c>
      <c r="Q3">
        <v>41.5</v>
      </c>
      <c r="R3">
        <v>38.960931769283576</v>
      </c>
      <c r="S3">
        <v>39.31597601144319</v>
      </c>
      <c r="T3">
        <v>37.77039997883231</v>
      </c>
      <c r="U3">
        <v>33.1715161685089</v>
      </c>
    </row>
    <row r="4" spans="1:21" ht="12.75">
      <c r="A4" s="2" t="s">
        <v>5</v>
      </c>
      <c r="B4" s="2" t="s">
        <v>6</v>
      </c>
      <c r="C4" s="4">
        <v>54.888888888888886</v>
      </c>
      <c r="D4">
        <v>51.73608333333333</v>
      </c>
      <c r="E4">
        <v>52.604166666666664</v>
      </c>
      <c r="F4">
        <v>54.99991666666667</v>
      </c>
      <c r="G4">
        <v>48.791666666666664</v>
      </c>
      <c r="H4">
        <v>44.05909090909091</v>
      </c>
      <c r="I4">
        <v>40.05</v>
      </c>
      <c r="J4">
        <v>44.25</v>
      </c>
      <c r="K4">
        <v>40.166666666666664</v>
      </c>
      <c r="L4">
        <v>40.583333333333336</v>
      </c>
      <c r="M4">
        <v>40.166666666666664</v>
      </c>
      <c r="N4">
        <v>37.25</v>
      </c>
      <c r="O4">
        <v>40.416666666666664</v>
      </c>
      <c r="P4">
        <v>38.083333333333336</v>
      </c>
      <c r="Q4">
        <v>37.833333333333336</v>
      </c>
      <c r="R4">
        <v>38.443315295234015</v>
      </c>
      <c r="S4">
        <v>36.274672964741676</v>
      </c>
      <c r="T4">
        <v>35.0447057829645</v>
      </c>
      <c r="U4">
        <v>32.59895944273084</v>
      </c>
    </row>
    <row r="5" spans="1:21" ht="12.75">
      <c r="A5" s="2" t="s">
        <v>7</v>
      </c>
      <c r="B5" s="2" t="s">
        <v>8</v>
      </c>
      <c r="C5" s="4">
        <v>44.72222222222222</v>
      </c>
      <c r="D5">
        <v>44.742999999999995</v>
      </c>
      <c r="E5">
        <v>46.770833333333336</v>
      </c>
      <c r="F5">
        <v>46.42355</v>
      </c>
      <c r="G5">
        <v>47.3125</v>
      </c>
      <c r="H5">
        <v>39.00681818181818</v>
      </c>
      <c r="I5">
        <v>37.30909090909091</v>
      </c>
      <c r="J5">
        <v>39.63636363636363</v>
      </c>
      <c r="K5">
        <v>32.166666666666664</v>
      </c>
      <c r="L5">
        <v>34.583333333333336</v>
      </c>
      <c r="M5">
        <v>31.166666666666668</v>
      </c>
      <c r="N5">
        <v>29.833333333333332</v>
      </c>
      <c r="O5">
        <v>32.5</v>
      </c>
      <c r="P5">
        <v>30.083333333333332</v>
      </c>
      <c r="Q5">
        <v>32.583333333333336</v>
      </c>
      <c r="R5">
        <v>31.220721950386462</v>
      </c>
      <c r="S5">
        <v>29.1208584685401</v>
      </c>
      <c r="T5">
        <v>28.66304501110086</v>
      </c>
      <c r="U5">
        <v>27.033410680412246</v>
      </c>
    </row>
    <row r="6" spans="1:21" ht="12.75">
      <c r="A6" s="2" t="s">
        <v>9</v>
      </c>
      <c r="B6" s="2" t="s">
        <v>10</v>
      </c>
      <c r="C6" s="4">
        <v>58.12033333333333</v>
      </c>
      <c r="D6">
        <v>59.09716666666666</v>
      </c>
      <c r="E6">
        <v>60.60066666666666</v>
      </c>
      <c r="F6">
        <v>58.65625</v>
      </c>
      <c r="G6">
        <v>50.895833333333336</v>
      </c>
      <c r="H6">
        <v>44.856818181818184</v>
      </c>
      <c r="I6">
        <v>43.95</v>
      </c>
      <c r="J6">
        <v>40.666666666666664</v>
      </c>
      <c r="K6">
        <v>38.583333333333336</v>
      </c>
      <c r="L6">
        <v>34.9</v>
      </c>
      <c r="M6">
        <v>37</v>
      </c>
      <c r="N6">
        <v>36.166666666666664</v>
      </c>
      <c r="O6">
        <v>35.27272727272727</v>
      </c>
      <c r="P6">
        <v>37.833333333333336</v>
      </c>
      <c r="Q6">
        <v>36.25</v>
      </c>
      <c r="R6">
        <v>34.72013127013933</v>
      </c>
      <c r="S6">
        <v>34.8681956690099</v>
      </c>
      <c r="T6">
        <v>33.488170799840454</v>
      </c>
      <c r="U6">
        <v>29.41081049843119</v>
      </c>
    </row>
    <row r="7" spans="1:21" ht="12.75">
      <c r="A7" s="2" t="s">
        <v>11</v>
      </c>
      <c r="B7" s="2" t="s">
        <v>12</v>
      </c>
      <c r="J7">
        <v>45</v>
      </c>
      <c r="K7">
        <v>37</v>
      </c>
      <c r="L7">
        <v>35.583333333333336</v>
      </c>
      <c r="M7">
        <v>35.25</v>
      </c>
      <c r="N7">
        <v>35.25</v>
      </c>
      <c r="O7">
        <v>33.583333333333336</v>
      </c>
      <c r="P7">
        <v>34.583333333333336</v>
      </c>
      <c r="Q7">
        <v>33.833333333333336</v>
      </c>
      <c r="R7">
        <v>34.284247568051875</v>
      </c>
      <c r="S7">
        <v>35.105613227146755</v>
      </c>
      <c r="T7">
        <v>31.793580579620425</v>
      </c>
      <c r="U7">
        <v>30.26313791991241</v>
      </c>
    </row>
    <row r="8" spans="1:21" ht="12.75">
      <c r="A8" s="2" t="s">
        <v>24</v>
      </c>
      <c r="B8" s="2" t="s">
        <v>12</v>
      </c>
      <c r="L8">
        <v>48</v>
      </c>
      <c r="M8">
        <v>34.083333333333336</v>
      </c>
      <c r="N8">
        <v>36.5</v>
      </c>
      <c r="O8">
        <v>38.333333333333336</v>
      </c>
      <c r="P8">
        <v>40.083333333333336</v>
      </c>
      <c r="Q8">
        <v>39.166666666666664</v>
      </c>
      <c r="R8">
        <v>39.44229453523601</v>
      </c>
      <c r="S8">
        <v>38.381761551616385</v>
      </c>
      <c r="T8">
        <v>36.30341101634644</v>
      </c>
      <c r="U8">
        <v>33.48383691999277</v>
      </c>
    </row>
    <row r="9" spans="1:15" ht="12.75">
      <c r="A9" s="2" t="s">
        <v>13</v>
      </c>
      <c r="B9" s="2" t="s">
        <v>14</v>
      </c>
      <c r="J9">
        <v>40</v>
      </c>
      <c r="K9">
        <v>30.272727272727273</v>
      </c>
      <c r="L9">
        <v>30.636363636363637</v>
      </c>
      <c r="M9">
        <v>36.083333333333336</v>
      </c>
      <c r="N9">
        <v>31.583333333333332</v>
      </c>
      <c r="O9">
        <v>26</v>
      </c>
    </row>
    <row r="10" spans="1:12" ht="12.75">
      <c r="A10" s="2" t="s">
        <v>25</v>
      </c>
      <c r="B10" s="2" t="s">
        <v>23</v>
      </c>
      <c r="K10">
        <v>30.75</v>
      </c>
      <c r="L10">
        <v>28.181818181818183</v>
      </c>
    </row>
    <row r="11" spans="1:21" ht="12.75">
      <c r="A11" s="2" t="s">
        <v>15</v>
      </c>
      <c r="B11" s="2" t="s">
        <v>16</v>
      </c>
      <c r="M11">
        <v>54</v>
      </c>
      <c r="N11">
        <v>41.90909090909091</v>
      </c>
      <c r="O11">
        <v>43.45454545454545</v>
      </c>
      <c r="P11">
        <v>45.666666666666664</v>
      </c>
      <c r="Q11">
        <v>44.54545454545455</v>
      </c>
      <c r="R11">
        <v>41.87543670721317</v>
      </c>
      <c r="S11">
        <v>43.34140633217253</v>
      </c>
      <c r="T11">
        <v>37.0265832806563</v>
      </c>
      <c r="U11">
        <v>31.416471093773378</v>
      </c>
    </row>
    <row r="12" spans="1:21" ht="12.75">
      <c r="A12" s="2" t="s">
        <v>17</v>
      </c>
      <c r="B12" s="2" t="s">
        <v>16</v>
      </c>
      <c r="M12">
        <v>49.5</v>
      </c>
      <c r="N12">
        <v>45.416666666666664</v>
      </c>
      <c r="O12">
        <v>47.416666666666664</v>
      </c>
      <c r="P12">
        <v>51.1</v>
      </c>
      <c r="Q12">
        <v>49</v>
      </c>
      <c r="R12">
        <v>49.17001091047468</v>
      </c>
      <c r="S12">
        <v>46.54440020486056</v>
      </c>
      <c r="T12">
        <v>46.17721557984237</v>
      </c>
      <c r="U12">
        <v>36.27345360893898</v>
      </c>
    </row>
    <row r="13" spans="1:19" ht="12.75">
      <c r="A13" s="2" t="s">
        <v>18</v>
      </c>
      <c r="B13" s="2" t="s">
        <v>19</v>
      </c>
      <c r="R13">
        <v>39.5</v>
      </c>
      <c r="S13">
        <v>32.12233574950095</v>
      </c>
    </row>
    <row r="14" spans="1:21" ht="12.75">
      <c r="A14" s="2" t="s">
        <v>65</v>
      </c>
      <c r="B14" s="2" t="s">
        <v>19</v>
      </c>
      <c r="U14">
        <v>35.91775773208864</v>
      </c>
    </row>
    <row r="15" spans="1:21" s="3" customFormat="1" ht="12.75">
      <c r="A15" s="3" t="s">
        <v>20</v>
      </c>
      <c r="B15" s="3" t="s">
        <v>4</v>
      </c>
      <c r="C15" s="5"/>
      <c r="D15" s="5"/>
      <c r="E15" s="5"/>
      <c r="F15" s="5"/>
      <c r="G15" s="5"/>
      <c r="H15" s="5"/>
      <c r="I15" s="5"/>
      <c r="J15" s="5"/>
      <c r="K15" s="5"/>
      <c r="L15" s="5">
        <v>42.53333333333333</v>
      </c>
      <c r="M15" s="5">
        <v>41.55555555555555</v>
      </c>
      <c r="N15" s="5">
        <v>43.666666666666664</v>
      </c>
      <c r="O15" s="5">
        <v>39.416666666666664</v>
      </c>
      <c r="P15" s="5">
        <v>45.416666666666664</v>
      </c>
      <c r="Q15" s="5">
        <v>44.666666666666664</v>
      </c>
      <c r="R15" s="5">
        <v>39.75</v>
      </c>
      <c r="S15" s="5">
        <v>42.13872919135263</v>
      </c>
      <c r="T15" s="5">
        <v>39.115575935011876</v>
      </c>
      <c r="U15" s="5">
        <v>35.776923650135394</v>
      </c>
    </row>
    <row r="16" spans="1:21" ht="12.75">
      <c r="A16" s="2" t="s">
        <v>21</v>
      </c>
      <c r="B16" s="2" t="s">
        <v>4</v>
      </c>
      <c r="L16">
        <v>42.4</v>
      </c>
      <c r="M16">
        <v>42.166666666666664</v>
      </c>
      <c r="N16">
        <v>42.666666666666664</v>
      </c>
      <c r="O16" s="5">
        <v>39</v>
      </c>
      <c r="P16" s="5">
        <v>46</v>
      </c>
      <c r="Q16" s="5">
        <v>44.416666666666664</v>
      </c>
      <c r="R16" s="5">
        <v>40.25</v>
      </c>
      <c r="S16" s="5">
        <v>41.95339416035353</v>
      </c>
      <c r="T16" s="5">
        <v>40.48778239502821</v>
      </c>
      <c r="U16">
        <v>35.79088702385423</v>
      </c>
    </row>
    <row r="17" spans="1:21" ht="12.75">
      <c r="A17" s="2" t="s">
        <v>21</v>
      </c>
      <c r="B17" s="2" t="s">
        <v>4</v>
      </c>
      <c r="L17">
        <v>42.7</v>
      </c>
      <c r="M17">
        <v>40.916666666666664</v>
      </c>
      <c r="N17">
        <v>44.333333333333336</v>
      </c>
      <c r="O17" s="5">
        <v>38.833333333333336</v>
      </c>
      <c r="P17" s="5">
        <v>45.333333333333336</v>
      </c>
      <c r="Q17" s="5">
        <v>44.666666666666664</v>
      </c>
      <c r="R17" s="5">
        <v>40.25</v>
      </c>
      <c r="S17" s="5">
        <v>41.77278236329643</v>
      </c>
      <c r="T17" s="5">
        <v>38.02811781062368</v>
      </c>
      <c r="U17">
        <v>35.45751541594012</v>
      </c>
    </row>
    <row r="18" spans="1:21" ht="12.75">
      <c r="A18" s="2" t="s">
        <v>21</v>
      </c>
      <c r="B18" s="2" t="s">
        <v>4</v>
      </c>
      <c r="L18">
        <v>42.5</v>
      </c>
      <c r="M18">
        <v>41.583333333333336</v>
      </c>
      <c r="N18">
        <v>44</v>
      </c>
      <c r="O18" s="5">
        <v>40.416666666666664</v>
      </c>
      <c r="P18" s="5">
        <v>44.916666666666664</v>
      </c>
      <c r="Q18" s="5">
        <v>44.916666666666664</v>
      </c>
      <c r="R18" s="5">
        <v>38.75</v>
      </c>
      <c r="S18" s="5">
        <v>42.690011050407925</v>
      </c>
      <c r="T18" s="5">
        <v>38.830827599383724</v>
      </c>
      <c r="U18">
        <v>36.08236851061185</v>
      </c>
    </row>
    <row r="19" spans="1:21" ht="76.5">
      <c r="A19" s="1" t="s">
        <v>22</v>
      </c>
      <c r="B19" s="1" t="s">
        <v>0</v>
      </c>
      <c r="C19" s="1" t="s">
        <v>56</v>
      </c>
      <c r="D19" s="1" t="s">
        <v>57</v>
      </c>
      <c r="E19" s="1" t="s">
        <v>58</v>
      </c>
      <c r="F19" s="1" t="s">
        <v>59</v>
      </c>
      <c r="G19" s="1" t="s">
        <v>60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" t="s">
        <v>36</v>
      </c>
      <c r="N19" s="1" t="s">
        <v>37</v>
      </c>
      <c r="O19" s="1" t="s">
        <v>38</v>
      </c>
      <c r="P19" s="1" t="s">
        <v>39</v>
      </c>
      <c r="Q19" s="1" t="s">
        <v>40</v>
      </c>
      <c r="R19" s="1" t="s">
        <v>41</v>
      </c>
      <c r="S19" s="1" t="s">
        <v>42</v>
      </c>
      <c r="T19" s="1" t="s">
        <v>62</v>
      </c>
      <c r="U19" s="1" t="s">
        <v>64</v>
      </c>
    </row>
    <row r="20" spans="1:21" ht="12.75">
      <c r="A20" s="2" t="s">
        <v>1</v>
      </c>
      <c r="B20" s="2" t="s">
        <v>2</v>
      </c>
      <c r="C20">
        <f>C2*0.9</f>
        <v>52.724900000000005</v>
      </c>
      <c r="D20">
        <f aca="true" t="shared" si="0" ref="D20:I20">D2*0.9</f>
        <v>54.506175000000006</v>
      </c>
      <c r="E20">
        <f t="shared" si="0"/>
        <v>54.81869999999999</v>
      </c>
      <c r="F20">
        <f t="shared" si="0"/>
        <v>55.449975</v>
      </c>
      <c r="G20">
        <f t="shared" si="0"/>
        <v>51.375</v>
      </c>
      <c r="H20">
        <f t="shared" si="0"/>
        <v>47.1825</v>
      </c>
      <c r="I20">
        <f t="shared" si="0"/>
        <v>47.7225</v>
      </c>
      <c r="J20">
        <f aca="true" t="shared" si="1" ref="J20:J25">J2*1</f>
        <v>45.083333333333336</v>
      </c>
      <c r="K20">
        <f>K2*1.03</f>
        <v>51.2425</v>
      </c>
      <c r="L20">
        <f>L2*1.08</f>
        <v>53.1</v>
      </c>
      <c r="M20">
        <f>M2*0.98</f>
        <v>47.04</v>
      </c>
      <c r="N20">
        <f>N2*0.95</f>
        <v>45.3625</v>
      </c>
      <c r="O20">
        <f>O2*0.92</f>
        <v>43.47</v>
      </c>
      <c r="P20">
        <f>P2*0.96</f>
        <v>49.44</v>
      </c>
      <c r="Q20">
        <f>Q2*0.91</f>
        <v>44.21083333333334</v>
      </c>
      <c r="R20">
        <f>R2*1.02</f>
        <v>45.44488919405323</v>
      </c>
      <c r="S20">
        <f>S2*0.94</f>
        <v>43.8344868551203</v>
      </c>
      <c r="T20">
        <f>T2*0.99</f>
        <v>46.00939056053558</v>
      </c>
      <c r="U20">
        <f>U2*0.95</f>
        <v>37.73647848163306</v>
      </c>
    </row>
    <row r="21" spans="1:21" ht="12.75">
      <c r="A21" s="2" t="s">
        <v>3</v>
      </c>
      <c r="B21" s="2" t="s">
        <v>4</v>
      </c>
      <c r="C21">
        <f aca="true" t="shared" si="2" ref="C21:I24">C3*0.9</f>
        <v>50.8</v>
      </c>
      <c r="D21">
        <f t="shared" si="2"/>
        <v>50.181225</v>
      </c>
      <c r="E21">
        <f t="shared" si="2"/>
        <v>51.331199999999995</v>
      </c>
      <c r="F21">
        <f t="shared" si="2"/>
        <v>50.149875</v>
      </c>
      <c r="G21">
        <f t="shared" si="2"/>
        <v>45.46875</v>
      </c>
      <c r="H21">
        <f t="shared" si="2"/>
        <v>40.84977272727273</v>
      </c>
      <c r="I21">
        <f t="shared" si="2"/>
        <v>41.24250000000001</v>
      </c>
      <c r="J21">
        <f t="shared" si="1"/>
        <v>44.916666666666664</v>
      </c>
      <c r="K21">
        <f aca="true" t="shared" si="3" ref="K21:K28">K3*1.03</f>
        <v>47.6375</v>
      </c>
      <c r="L21">
        <f>L3*1.08</f>
        <v>46.53000000000001</v>
      </c>
      <c r="M21">
        <f>M3*0.98</f>
        <v>43.28333333333333</v>
      </c>
      <c r="N21">
        <f>N3*0.95</f>
        <v>39.519999999999996</v>
      </c>
      <c r="O21">
        <f>O3*0.92</f>
        <v>39.86666666666667</v>
      </c>
      <c r="P21">
        <f>P3*0.96</f>
        <v>43.599999999999994</v>
      </c>
      <c r="Q21">
        <f>Q3*0.91</f>
        <v>37.765</v>
      </c>
      <c r="R21">
        <f>R3*1.02</f>
        <v>39.74015040466925</v>
      </c>
      <c r="S21">
        <f>S3*0.94</f>
        <v>36.957017450756595</v>
      </c>
      <c r="T21">
        <f>T3*0.99</f>
        <v>37.392695979043985</v>
      </c>
      <c r="U21">
        <f aca="true" t="shared" si="4" ref="U21:U36">U3*0.95</f>
        <v>31.512940360083455</v>
      </c>
    </row>
    <row r="22" spans="1:21" ht="12.75">
      <c r="A22" s="2" t="s">
        <v>5</v>
      </c>
      <c r="B22" s="2" t="s">
        <v>6</v>
      </c>
      <c r="C22">
        <f t="shared" si="2"/>
        <v>49.4</v>
      </c>
      <c r="D22">
        <f t="shared" si="2"/>
        <v>46.562475</v>
      </c>
      <c r="E22">
        <f t="shared" si="2"/>
        <v>47.34375</v>
      </c>
      <c r="F22">
        <f t="shared" si="2"/>
        <v>49.499925000000005</v>
      </c>
      <c r="G22">
        <f t="shared" si="2"/>
        <v>43.9125</v>
      </c>
      <c r="H22">
        <f t="shared" si="2"/>
        <v>39.65318181818182</v>
      </c>
      <c r="I22">
        <f t="shared" si="2"/>
        <v>36.045</v>
      </c>
      <c r="J22">
        <f t="shared" si="1"/>
        <v>44.25</v>
      </c>
      <c r="K22">
        <f t="shared" si="3"/>
        <v>41.37166666666666</v>
      </c>
      <c r="L22">
        <f>L4*1.08</f>
        <v>43.830000000000005</v>
      </c>
      <c r="M22">
        <f>M4*0.98</f>
        <v>39.36333333333333</v>
      </c>
      <c r="N22">
        <f>N4*0.95</f>
        <v>35.387499999999996</v>
      </c>
      <c r="O22">
        <f>O4*0.92</f>
        <v>37.18333333333333</v>
      </c>
      <c r="P22">
        <f>P4*0.96</f>
        <v>36.56</v>
      </c>
      <c r="Q22">
        <f>Q4*0.91</f>
        <v>34.428333333333335</v>
      </c>
      <c r="R22">
        <f>R4*1.02</f>
        <v>39.212181601138695</v>
      </c>
      <c r="S22">
        <f>S4*0.94</f>
        <v>34.098192586857174</v>
      </c>
      <c r="T22">
        <f>T4*0.99</f>
        <v>34.69425872513485</v>
      </c>
      <c r="U22">
        <f t="shared" si="4"/>
        <v>30.969011470594292</v>
      </c>
    </row>
    <row r="23" spans="1:21" ht="12.75">
      <c r="A23" s="2" t="s">
        <v>7</v>
      </c>
      <c r="B23" s="2" t="s">
        <v>8</v>
      </c>
      <c r="C23">
        <f t="shared" si="2"/>
        <v>40.25</v>
      </c>
      <c r="D23">
        <f t="shared" si="2"/>
        <v>40.268699999999995</v>
      </c>
      <c r="E23">
        <f t="shared" si="2"/>
        <v>42.09375</v>
      </c>
      <c r="F23">
        <f t="shared" si="2"/>
        <v>41.781195</v>
      </c>
      <c r="G23">
        <f t="shared" si="2"/>
        <v>42.581250000000004</v>
      </c>
      <c r="H23">
        <f t="shared" si="2"/>
        <v>35.10613636363637</v>
      </c>
      <c r="I23">
        <f t="shared" si="2"/>
        <v>33.578181818181825</v>
      </c>
      <c r="J23">
        <f t="shared" si="1"/>
        <v>39.63636363636363</v>
      </c>
      <c r="K23">
        <f t="shared" si="3"/>
        <v>33.13166666666667</v>
      </c>
      <c r="L23">
        <f>L5*1.08</f>
        <v>37.35000000000001</v>
      </c>
      <c r="M23">
        <f>M5*0.98</f>
        <v>30.543333333333333</v>
      </c>
      <c r="N23">
        <f>N5*0.95</f>
        <v>28.341666666666665</v>
      </c>
      <c r="O23">
        <f>O5*0.92</f>
        <v>29.900000000000002</v>
      </c>
      <c r="P23">
        <f>P5*0.96</f>
        <v>28.88</v>
      </c>
      <c r="Q23">
        <f>Q5*0.91</f>
        <v>29.65083333333334</v>
      </c>
      <c r="R23">
        <f>R5*1.02</f>
        <v>31.84513638939419</v>
      </c>
      <c r="S23">
        <f>S5*0.94</f>
        <v>27.373606960427693</v>
      </c>
      <c r="T23">
        <f>T5*0.99</f>
        <v>28.37641456098985</v>
      </c>
      <c r="U23">
        <f t="shared" si="4"/>
        <v>25.681740146391633</v>
      </c>
    </row>
    <row r="24" spans="1:21" ht="12.75">
      <c r="A24" s="2" t="s">
        <v>9</v>
      </c>
      <c r="B24" s="2" t="s">
        <v>10</v>
      </c>
      <c r="C24">
        <f t="shared" si="2"/>
        <v>52.308299999999996</v>
      </c>
      <c r="D24">
        <f t="shared" si="2"/>
        <v>53.18744999999999</v>
      </c>
      <c r="E24">
        <f t="shared" si="2"/>
        <v>54.5406</v>
      </c>
      <c r="F24">
        <f t="shared" si="2"/>
        <v>52.790625</v>
      </c>
      <c r="G24">
        <f t="shared" si="2"/>
        <v>45.806250000000006</v>
      </c>
      <c r="H24">
        <f t="shared" si="2"/>
        <v>40.37113636363637</v>
      </c>
      <c r="I24">
        <f t="shared" si="2"/>
        <v>39.55500000000001</v>
      </c>
      <c r="J24">
        <f t="shared" si="1"/>
        <v>40.666666666666664</v>
      </c>
      <c r="K24">
        <f t="shared" si="3"/>
        <v>39.740833333333335</v>
      </c>
      <c r="L24">
        <f>L6*1.08</f>
        <v>37.692</v>
      </c>
      <c r="M24">
        <f>M6*0.98</f>
        <v>36.26</v>
      </c>
      <c r="N24">
        <f>N6*0.95</f>
        <v>34.35833333333333</v>
      </c>
      <c r="O24">
        <f>O6*0.92</f>
        <v>32.45090909090909</v>
      </c>
      <c r="P24">
        <f>P6*0.96</f>
        <v>36.32</v>
      </c>
      <c r="Q24">
        <f>Q6*0.91</f>
        <v>32.987500000000004</v>
      </c>
      <c r="R24">
        <f>R6*1.02</f>
        <v>35.41453389554212</v>
      </c>
      <c r="S24">
        <f>S6*0.94</f>
        <v>32.776103928869304</v>
      </c>
      <c r="T24">
        <f>T6*0.99</f>
        <v>33.15328909184205</v>
      </c>
      <c r="U24">
        <f t="shared" si="4"/>
        <v>27.94026997350963</v>
      </c>
    </row>
    <row r="25" spans="1:21" ht="12.75">
      <c r="A25" s="2" t="s">
        <v>11</v>
      </c>
      <c r="B25" s="2" t="s">
        <v>12</v>
      </c>
      <c r="J25">
        <f t="shared" si="1"/>
        <v>45</v>
      </c>
      <c r="K25">
        <f t="shared" si="3"/>
        <v>38.11</v>
      </c>
      <c r="L25">
        <f>L7*1.08</f>
        <v>38.43000000000001</v>
      </c>
      <c r="M25">
        <f>M7*0.98</f>
        <v>34.545</v>
      </c>
      <c r="N25">
        <f>N7*0.95</f>
        <v>33.4875</v>
      </c>
      <c r="O25">
        <f>O7*0.92</f>
        <v>30.896666666666672</v>
      </c>
      <c r="P25">
        <f>P7*0.96</f>
        <v>33.2</v>
      </c>
      <c r="Q25">
        <f>Q7*0.91</f>
        <v>30.788333333333338</v>
      </c>
      <c r="R25">
        <f>R7*1.02</f>
        <v>34.969932519412914</v>
      </c>
      <c r="S25">
        <f>S7*0.94</f>
        <v>32.99927643351795</v>
      </c>
      <c r="T25">
        <f>T7*0.99</f>
        <v>31.47564477382422</v>
      </c>
      <c r="U25">
        <f t="shared" si="4"/>
        <v>28.74998102391679</v>
      </c>
    </row>
    <row r="26" spans="1:21" ht="12.75">
      <c r="A26" s="2" t="s">
        <v>24</v>
      </c>
      <c r="B26" s="2" t="s">
        <v>12</v>
      </c>
      <c r="L26">
        <f>L8*1.08</f>
        <v>51.84</v>
      </c>
      <c r="M26">
        <f>M8*0.98</f>
        <v>33.40166666666667</v>
      </c>
      <c r="N26">
        <f>N8*0.95</f>
        <v>34.675</v>
      </c>
      <c r="O26">
        <f>O8*0.92</f>
        <v>35.26666666666667</v>
      </c>
      <c r="P26">
        <f>P8*0.96</f>
        <v>38.480000000000004</v>
      </c>
      <c r="Q26">
        <f>Q8*0.91</f>
        <v>35.641666666666666</v>
      </c>
      <c r="R26">
        <f>R8*1.02</f>
        <v>40.23114042594073</v>
      </c>
      <c r="S26">
        <f>S8*0.94</f>
        <v>36.0788558585194</v>
      </c>
      <c r="T26">
        <f>T8*0.99</f>
        <v>35.940376906182976</v>
      </c>
      <c r="U26">
        <f t="shared" si="4"/>
        <v>31.809645073993128</v>
      </c>
    </row>
    <row r="27" spans="1:15" ht="12.75">
      <c r="A27" s="2" t="s">
        <v>13</v>
      </c>
      <c r="B27" s="2" t="s">
        <v>14</v>
      </c>
      <c r="K27">
        <f t="shared" si="3"/>
        <v>31.180909090909093</v>
      </c>
      <c r="L27">
        <f>L9*1.08</f>
        <v>33.08727272727273</v>
      </c>
      <c r="M27">
        <f>M9*0.98</f>
        <v>35.36166666666667</v>
      </c>
      <c r="N27">
        <f>N9*0.95</f>
        <v>30.004166666666663</v>
      </c>
      <c r="O27">
        <f>O9*0.92</f>
        <v>23.92</v>
      </c>
    </row>
    <row r="28" spans="1:12" ht="12.75">
      <c r="A28" s="2" t="s">
        <v>25</v>
      </c>
      <c r="B28" s="2" t="s">
        <v>23</v>
      </c>
      <c r="K28">
        <f t="shared" si="3"/>
        <v>31.6725</v>
      </c>
      <c r="L28">
        <f>L10*1.08</f>
        <v>30.43636363636364</v>
      </c>
    </row>
    <row r="29" spans="1:21" ht="12.75">
      <c r="A29" s="2" t="s">
        <v>15</v>
      </c>
      <c r="B29" s="2" t="s">
        <v>16</v>
      </c>
      <c r="M29">
        <f>M11*0.98</f>
        <v>52.92</v>
      </c>
      <c r="N29">
        <f>N11*0.95</f>
        <v>39.81363636363636</v>
      </c>
      <c r="O29">
        <f>O11*0.92</f>
        <v>39.97818181818182</v>
      </c>
      <c r="P29">
        <f>P11*0.96</f>
        <v>43.839999999999996</v>
      </c>
      <c r="Q29">
        <f>Q11*0.91</f>
        <v>40.53636363636364</v>
      </c>
      <c r="R29">
        <f>R11*1.02</f>
        <v>42.712945441357434</v>
      </c>
      <c r="S29">
        <f>S11*0.94</f>
        <v>40.740921952242175</v>
      </c>
      <c r="T29">
        <f>T11*0.99</f>
        <v>36.65631744784973</v>
      </c>
      <c r="U29">
        <f t="shared" si="4"/>
        <v>29.84564753908471</v>
      </c>
    </row>
    <row r="30" spans="1:21" ht="12.75">
      <c r="A30" s="2" t="s">
        <v>17</v>
      </c>
      <c r="B30" s="2" t="s">
        <v>16</v>
      </c>
      <c r="M30">
        <f>M12*0.98</f>
        <v>48.51</v>
      </c>
      <c r="N30">
        <f>N12*0.95</f>
        <v>43.14583333333333</v>
      </c>
      <c r="O30">
        <f>O12*0.92</f>
        <v>43.623333333333335</v>
      </c>
      <c r="P30">
        <f>P12*0.96</f>
        <v>49.056</v>
      </c>
      <c r="Q30">
        <f>Q12*0.91</f>
        <v>44.59</v>
      </c>
      <c r="R30">
        <f>R12*1.02</f>
        <v>50.153411128684176</v>
      </c>
      <c r="S30">
        <f>S12*0.94</f>
        <v>43.75173619256892</v>
      </c>
      <c r="T30">
        <f>T12*0.99</f>
        <v>45.71544342404395</v>
      </c>
      <c r="U30">
        <f t="shared" si="4"/>
        <v>34.45978092849203</v>
      </c>
    </row>
    <row r="31" spans="1:19" ht="12.75">
      <c r="A31" s="2" t="s">
        <v>18</v>
      </c>
      <c r="B31" s="2" t="s">
        <v>19</v>
      </c>
      <c r="R31">
        <f>R13*1.02</f>
        <v>40.29</v>
      </c>
      <c r="S31">
        <f>S13*0.94</f>
        <v>30.194995604530888</v>
      </c>
    </row>
    <row r="32" spans="1:21" ht="12.75">
      <c r="A32" s="2" t="s">
        <v>65</v>
      </c>
      <c r="B32" s="2" t="s">
        <v>19</v>
      </c>
      <c r="U32">
        <f t="shared" si="4"/>
        <v>34.121869845484206</v>
      </c>
    </row>
    <row r="33" spans="1:21" s="3" customFormat="1" ht="12.75">
      <c r="A33" s="3" t="s">
        <v>20</v>
      </c>
      <c r="B33" s="3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>
        <f>L15*1.08</f>
        <v>45.936</v>
      </c>
      <c r="M33" s="5">
        <f>M15*0.98</f>
        <v>40.72444444444444</v>
      </c>
      <c r="N33" s="5">
        <f>N15*0.95</f>
        <v>41.48333333333333</v>
      </c>
      <c r="O33" s="5">
        <f>O15*0.92</f>
        <v>36.263333333333335</v>
      </c>
      <c r="P33" s="5">
        <f>P15*0.96</f>
        <v>43.599999999999994</v>
      </c>
      <c r="Q33" s="5">
        <f>Q15*0.91</f>
        <v>40.64666666666667</v>
      </c>
      <c r="R33" s="5">
        <f>R15*1.02</f>
        <v>40.545</v>
      </c>
      <c r="S33" s="5">
        <f>S15*0.94</f>
        <v>39.61040543987147</v>
      </c>
      <c r="T33">
        <f>T15*0.99</f>
        <v>38.724420175661756</v>
      </c>
      <c r="U33">
        <f t="shared" si="4"/>
        <v>33.98807746762862</v>
      </c>
    </row>
    <row r="34" spans="1:21" ht="12.75">
      <c r="A34" s="2" t="s">
        <v>21</v>
      </c>
      <c r="B34" s="2" t="s">
        <v>4</v>
      </c>
      <c r="L34">
        <f>L16*1.08</f>
        <v>45.792</v>
      </c>
      <c r="M34">
        <f>M16*0.98</f>
        <v>41.32333333333333</v>
      </c>
      <c r="N34">
        <f>N16*0.95</f>
        <v>40.53333333333333</v>
      </c>
      <c r="O34">
        <f>O16*0.92</f>
        <v>35.88</v>
      </c>
      <c r="P34">
        <f>P16*0.96</f>
        <v>44.16</v>
      </c>
      <c r="Q34">
        <f>Q16*0.91</f>
        <v>40.41916666666667</v>
      </c>
      <c r="R34">
        <f>R16*1.02</f>
        <v>41.055</v>
      </c>
      <c r="S34">
        <f>S16*0.94</f>
        <v>39.43619051073232</v>
      </c>
      <c r="T34">
        <f>T16*0.99</f>
        <v>40.08290457107793</v>
      </c>
      <c r="U34">
        <f t="shared" si="4"/>
        <v>34.00134267266152</v>
      </c>
    </row>
    <row r="35" spans="1:21" ht="12.75">
      <c r="A35" s="2" t="s">
        <v>21</v>
      </c>
      <c r="B35" s="2" t="s">
        <v>4</v>
      </c>
      <c r="L35">
        <f>L17*1.08</f>
        <v>46.11600000000001</v>
      </c>
      <c r="M35">
        <f>M17*0.98</f>
        <v>40.09833333333333</v>
      </c>
      <c r="N35">
        <f>N17*0.95</f>
        <v>42.11666666666667</v>
      </c>
      <c r="O35">
        <f>O17*0.92</f>
        <v>35.726666666666674</v>
      </c>
      <c r="P35">
        <f>P17*0.96</f>
        <v>43.52</v>
      </c>
      <c r="Q35">
        <f>Q17*0.91</f>
        <v>40.64666666666667</v>
      </c>
      <c r="R35">
        <f>R17*1.02</f>
        <v>41.055</v>
      </c>
      <c r="S35">
        <f>S17*0.94</f>
        <v>39.26641542149864</v>
      </c>
      <c r="T35">
        <f>T17*0.99</f>
        <v>37.64783663251744</v>
      </c>
      <c r="U35">
        <f t="shared" si="4"/>
        <v>33.684639645143115</v>
      </c>
    </row>
    <row r="36" spans="1:21" ht="12.75">
      <c r="A36" s="2" t="s">
        <v>21</v>
      </c>
      <c r="B36" s="2" t="s">
        <v>4</v>
      </c>
      <c r="L36">
        <f>L18*1.08</f>
        <v>45.900000000000006</v>
      </c>
      <c r="M36">
        <f>M18*0.98</f>
        <v>40.751666666666665</v>
      </c>
      <c r="N36">
        <f>N18*0.95</f>
        <v>41.8</v>
      </c>
      <c r="O36">
        <f>O18*0.92</f>
        <v>37.18333333333333</v>
      </c>
      <c r="P36">
        <f>P18*0.96</f>
        <v>43.12</v>
      </c>
      <c r="Q36">
        <f>Q18*0.91</f>
        <v>40.87416666666667</v>
      </c>
      <c r="R36">
        <f>R18*1.02</f>
        <v>39.525</v>
      </c>
      <c r="S36">
        <f>S18*0.94</f>
        <v>40.128610387383446</v>
      </c>
      <c r="T36">
        <f>T18*0.99</f>
        <v>38.44251932338989</v>
      </c>
      <c r="U36">
        <f t="shared" si="4"/>
        <v>34.278250085081254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End Quality of Life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Rimmington</dc:creator>
  <cp:keywords/>
  <dc:description/>
  <cp:lastModifiedBy>Barbara Rimmington</cp:lastModifiedBy>
  <cp:lastPrinted>2017-06-05T12:41:24Z</cp:lastPrinted>
  <dcterms:created xsi:type="dcterms:W3CDTF">2015-09-28T12:14:02Z</dcterms:created>
  <dcterms:modified xsi:type="dcterms:W3CDTF">2017-06-05T12:41:36Z</dcterms:modified>
  <cp:category/>
  <cp:version/>
  <cp:contentType/>
  <cp:contentStatus/>
</cp:coreProperties>
</file>